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<sst xmlns="http://schemas.openxmlformats.org/spreadsheetml/2006/main" count="661" uniqueCount="442">
  <si>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</si>
  <si>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</si>
  <si>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</si>
  <si>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</si>
  <si>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</si>
  <si>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</si>
  <si>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</si>
  <si>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</si>
  <si>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</si>
  <si>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</si>
  <si>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</si>
  <si>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</si>
  <si>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</si>
  <si>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</si>
  <si>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</si>
  <si>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</si>
  <si>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</si>
  <si>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</si>
  <si>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</si>
  <si>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</si>
  <si>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</si>
  <si>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</si>
  <si>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</si>
  <si>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</si>
  <si>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</si>
  <si>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</si>
  <si>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</si>
  <si>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</si>
  <si>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</si>
  <si>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</si>
  <si>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</si>
  <si>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</si>
  <si>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</si>
  <si>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</si>
  <si>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</si>
  <si>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</si>
  <si>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</si>
  <si>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</si>
  <si>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</si>
  <si>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</si>
  <si>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</si>
  <si>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</si>
  <si>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</si>
  <si>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</si>
  <si>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</si>
  <si>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</si>
  <si>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</si>
  <si>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</si>
  <si>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</si>
  <si>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</si>
  <si>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</si>
  <si>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</si>
  <si>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</si>
  <si>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</si>
  <si>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</si>
  <si>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</si>
  <si>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</si>
  <si>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</si>
  <si>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</si>
  <si>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</si>
  <si>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</si>
  <si>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</si>
  <si>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</si>
  <si>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</si>
  <si>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</si>
  <si>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</si>
  <si>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</si>
  <si>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</si>
  <si>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</si>
  <si>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</si>
  <si>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</si>
  <si>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</si>
  <si>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</si>
  <si>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</si>
  <si>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</si>
  <si>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</si>
  <si>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</si>
  <si>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</si>
  <si>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</si>
  <si>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</si>
  <si>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</si>
  <si>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</si>
  <si>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</si>
  <si>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</si>
  <si>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</si>
  <si>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</si>
  <si>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</si>
  <si>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</si>
  <si>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</si>
  <si>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</si>
  <si>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</si>
  <si>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</si>
  <si>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</si>
  <si>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</si>
  <si>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</si>
  <si>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</si>
  <si>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</si>
  <si>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</si>
  <si>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</si>
  <si>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</si>
  <si>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</si>
  <si>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</si>
  <si>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</si>
  <si>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</si>
  <si>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</si>
  <si>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</si>
  <si>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</si>
  <si>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</si>
  <si>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</si>
  <si>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</si>
  <si>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</si>
  <si>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</si>
  <si>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</si>
  <si>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</si>
  <si>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</si>
  <si>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</si>
  <si>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</si>
  <si>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</si>
  <si>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</si>
  <si>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</si>
  <si>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</si>
  <si>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</si>
  <si>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</si>
  <si>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</si>
  <si>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</si>
  <si>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</si>
  <si>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</si>
  <si>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</si>
  <si>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</si>
  <si>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</si>
  <si>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</si>
  <si>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</si>
  <si>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</si>
  <si>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</si>
  <si>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</si>
  <si>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</si>
  <si>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</si>
  <si>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</si>
  <si>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</si>
  <si>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</si>
  <si>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</si>
  <si>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</si>
  <si>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</si>
  <si>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</si>
  <si>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</si>
  <si>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</si>
  <si>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</si>
  <si>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</si>
  <si>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</si>
  <si>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</si>
  <si>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</si>
  <si>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</si>
  <si>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</si>
  <si>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</si>
  <si>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</si>
  <si>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</si>
  <si>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</si>
  <si>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</si>
  <si>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</si>
  <si>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</si>
  <si>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</si>
  <si>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</si>
  <si>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</si>
  <si>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</si>
  <si>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</si>
  <si>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</si>
  <si>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</si>
  <si>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</si>
  <si>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</si>
  <si>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</si>
  <si>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</si>
  <si>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</si>
  <si>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</si>
  <si>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</si>
  <si>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</si>
  <si>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</si>
  <si>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</si>
  <si>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</si>
  <si>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</si>
  <si>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</si>
  <si>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</si>
  <si>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</si>
  <si>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</si>
  <si>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</si>
  <si>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</si>
  <si>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</si>
  <si>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</si>
  <si>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</si>
  <si>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</si>
  <si>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</si>
  <si>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</si>
  <si>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</si>
  <si>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</si>
  <si>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</si>
  <si>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</si>
  <si>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</si>
  <si>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</si>
  <si>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</si>
  <si>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</si>
  <si>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</si>
  <si>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</si>
  <si>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</si>
  <si>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</si>
  <si>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</si>
  <si>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</si>
  <si>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</si>
  <si>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</si>
  <si>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</si>
  <si>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</si>
  <si>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</si>
  <si>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</si>
  <si>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</si>
  <si>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</si>
  <si>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</si>
  <si>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</si>
  <si>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</si>
  <si>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</si>
  <si>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</si>
  <si>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</si>
  <si>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</si>
  <si>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</si>
  <si>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</si>
  <si>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</si>
  <si>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</si>
  <si>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</si>
  <si>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</si>
  <si>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</si>
  <si>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</si>
  <si>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</si>
  <si>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</si>
  <si>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</si>
  <si>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</si>
  <si>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</si>
  <si>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</si>
  <si>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</si>
  <si>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</si>
  <si>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</si>
  <si>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</si>
  <si>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</si>
  <si>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</si>
  <si>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</si>
  <si>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</si>
  <si>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</si>
  <si>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</si>
  <si>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</si>
  <si>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</si>
  <si>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</si>
  <si>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</si>
  <si>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</si>
  <si>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</si>
  <si>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</si>
  <si>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</si>
  <si>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</si>
  <si>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</si>
  <si>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</si>
  <si>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</si>
  <si>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</si>
  <si>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</si>
  <si>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</si>
  <si>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</si>
  <si>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</si>
  <si>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</si>
  <si>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</si>
  <si>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</si>
  <si>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</si>
  <si>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</si>
  <si>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</si>
  <si>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</si>
  <si>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</si>
  <si>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</si>
  <si>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</si>
  <si>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</si>
  <si>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</si>
  <si>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</si>
  <si>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</si>
  <si>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</si>
  <si>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</si>
  <si>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</si>
  <si>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</si>
  <si>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</si>
  <si>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</si>
  <si>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</si>
  <si>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</si>
  <si>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</si>
  <si>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</si>
  <si>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</si>
  <si>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</si>
  <si>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</si>
  <si>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</si>
  <si>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</si>
  <si>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</si>
  <si>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</si>
  <si>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</si>
  <si>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</si>
  <si>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</si>
  <si>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</si>
  <si>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</si>
  <si>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</si>
  <si>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</si>
  <si>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</si>
  <si>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</si>
  <si>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</si>
  <si>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</si>
  <si>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</si>
  <si>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</si>
  <si>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</si>
  <si>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</si>
  <si>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</si>
  <si>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</si>
  <si>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</si>
  <si>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</si>
  <si>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</si>
  <si>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</si>
  <si>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</si>
  <si>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</si>
  <si>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</si>
  <si>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</si>
  <si>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</si>
  <si>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</si>
  <si>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</si>
  <si>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</si>
  <si>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</si>
  <si>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</si>
  <si>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</si>
  <si>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</si>
  <si>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</si>
  <si>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</si>
  <si>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</si>
  <si>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</si>
  <si>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</si>
  <si>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</si>
  <si>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</si>
  <si>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</si>
  <si>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</si>
  <si>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</si>
  <si>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</si>
  <si>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</si>
  <si>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</si>
  <si>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</si>
  <si>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</si>
  <si>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</si>
  <si>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</si>
  <si>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</si>
  <si>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</si>
  <si>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</si>
  <si>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</si>
  <si>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</si>
  <si>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</si>
  <si>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</si>
  <si>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</si>
  <si>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</si>
  <si>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</si>
  <si>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</si>
  <si>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</si>
  <si>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</si>
  <si>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</si>
  <si>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</si>
  <si>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</si>
  <si>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</si>
  <si>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</si>
  <si>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</si>
  <si>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</si>
  <si>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</si>
  <si>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</si>
  <si>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</si>
  <si>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</si>
  <si>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</si>
  <si>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</si>
  <si>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</si>
  <si>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</si>
  <si>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</si>
  <si>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</si>
  <si>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</si>
  <si>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</si>
  <si>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</si>
  <si>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</si>
  <si>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</si>
  <si>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</si>
  <si>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</si>
  <si>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</si>
  <si>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</si>
  <si>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</si>
  <si>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</si>
  <si>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</si>
  <si>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</si>
  <si>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</si>
  <si>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</si>
  <si>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</si>
  <si>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</si>
  <si>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</si>
  <si>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</si>
  <si>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</si>
  <si>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</si>
  <si>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</si>
  <si>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</si>
  <si>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</si>
  <si>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</si>
  <si>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</si>
  <si>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</si>
  <si>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</si>
  <si>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</si>
  <si>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</si>
  <si>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</si>
  <si>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</si>
  <si>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</si>
  <si>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</si>
  <si>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</si>
  <si>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</si>
  <si>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</si>
  <si>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</si>
  <si>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</si>
  <si>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</si>
  <si>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</si>
  <si>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</si>
  <si>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</si>
  <si>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</si>
  <si>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</si>
  <si>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</si>
  <si>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</si>
  <si>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</si>
  <si>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</si>
  <si>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</si>
  <si>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</si>
  <si>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</si>
  <si>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</si>
  <si>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</si>
  <si>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</si>
  <si>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</si>
  <si>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</si>
  <si>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</si>
  <si>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</si>
  <si>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</si>
  <si>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</si>
  <si>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</si>
  <si>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</si>
  <si>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</si>
  <si>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</si>
  <si>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</si>
  <si>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</si>
  <si>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04</t>
  </si>
  <si>
    <t>мая</t>
  </si>
  <si>
    <t>04.05.2022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</si>
</sst>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R5">
      <selection activeCell="CX144" sqref="CX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429</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420</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424</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439</v>
      </c>
      <c r="BS13" s="212"/>
      <c r="BT13" s="212"/>
      <c r="BU13" s="4" t="s">
        <v>6</v>
      </c>
      <c r="BW13" s="212" t="s">
        <v>440</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404</v>
      </c>
      <c r="BF16" s="332"/>
      <c r="BG16" s="332"/>
      <c r="BH16" s="8" t="s">
        <v>18</v>
      </c>
      <c r="BK16" s="332" t="s">
        <v>426</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439</v>
      </c>
      <c r="AO18" s="212"/>
      <c r="AP18" s="212"/>
      <c r="AQ18" s="4" t="s">
        <v>6</v>
      </c>
      <c r="AS18" s="212" t="s">
        <v>440</v>
      </c>
      <c r="AT18" s="212"/>
      <c r="AU18" s="212"/>
      <c r="AV18" s="212"/>
      <c r="AW18" s="212"/>
      <c r="AX18" s="212"/>
      <c r="AY18" s="212"/>
      <c r="AZ18" s="212"/>
      <c r="BA18" s="212"/>
      <c r="BB18" s="212"/>
      <c r="BC18" s="212"/>
      <c r="BD18" s="339">
        <v>20</v>
      </c>
      <c r="BE18" s="339"/>
      <c r="BF18" s="330" t="s">
        <v>299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399</v>
      </c>
      <c r="CI22" s="127"/>
      <c r="CJ22" s="127"/>
      <c r="CK22" s="127"/>
      <c r="CL22" s="127"/>
      <c r="CM22" s="127"/>
      <c r="CN22" s="127"/>
      <c r="CO22" s="127"/>
      <c r="CP22" s="127"/>
      <c r="CQ22" s="127"/>
      <c r="CR22" s="127"/>
      <c r="CS22" s="127"/>
      <c r="CT22" s="127"/>
      <c r="CU22" s="143"/>
    </row>
    <row r="23" spans="1:99" ht="24.75" customHeight="1">
      <c r="A23" s="4" t="s">
        <v>25</v>
      </c>
      <c r="I23" s="337" t="s">
        <v>421</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405</v>
      </c>
      <c r="BV29" s="318"/>
      <c r="BW29" s="318"/>
      <c r="BX29" s="318"/>
      <c r="BY29" s="318"/>
      <c r="BZ29" s="318"/>
      <c r="CA29" s="318"/>
      <c r="CB29" s="318"/>
      <c r="CC29" s="319"/>
      <c r="CD29" s="317" t="s">
        <v>427</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52571290.27</v>
      </c>
      <c r="BM37" s="204"/>
      <c r="BN37" s="204"/>
      <c r="BO37" s="204"/>
      <c r="BP37" s="204"/>
      <c r="BQ37" s="204"/>
      <c r="BR37" s="204"/>
      <c r="BS37" s="204"/>
      <c r="BT37" s="204"/>
      <c r="BU37" s="204">
        <f>BU38+BU54+BU62+BU67+BU71+BU42+BU57</f>
        <v>44984367.02</v>
      </c>
      <c r="BV37" s="204"/>
      <c r="BW37" s="204"/>
      <c r="BX37" s="204"/>
      <c r="BY37" s="204"/>
      <c r="BZ37" s="204"/>
      <c r="CA37" s="204"/>
      <c r="CB37" s="204"/>
      <c r="CC37" s="204"/>
      <c r="CD37" s="204">
        <f>CD38+CD54+CD62+CD67+CD71+CD42+CD57</f>
        <v>62120867.02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38397080.67</v>
      </c>
      <c r="CX37" s="47">
        <f>CX38+CX42+CX54+CX57+CX67+CX71</f>
        <v>10674209.6</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41097079.67</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38397080.67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38397080.67</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38397080.67</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0</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11474209.6</v>
      </c>
      <c r="BM57" s="241"/>
      <c r="BN57" s="241"/>
      <c r="BO57" s="241"/>
      <c r="BP57" s="241"/>
      <c r="BQ57" s="241"/>
      <c r="BR57" s="241"/>
      <c r="BS57" s="241"/>
      <c r="BT57" s="241"/>
      <c r="BU57" s="241">
        <f>BU58+BU60+BU61</f>
        <v>8022067.6</v>
      </c>
      <c r="BV57" s="241"/>
      <c r="BW57" s="241"/>
      <c r="BX57" s="241"/>
      <c r="BY57" s="241"/>
      <c r="BZ57" s="241"/>
      <c r="CA57" s="241"/>
      <c r="CB57" s="241"/>
      <c r="CC57" s="241"/>
      <c r="CD57" s="241">
        <f>CD58+CD60+CD61</f>
        <v>25357167.6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10674209.6</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10674209.6</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07"/>
      <c r="CN58" s="308"/>
      <c r="CO58" s="308"/>
      <c r="CP58" s="308"/>
      <c r="CQ58" s="308"/>
      <c r="CR58" s="308"/>
      <c r="CS58" s="308"/>
      <c r="CT58" s="308"/>
      <c r="CU58" s="309"/>
      <c r="CW58" s="184"/>
      <c r="CX58" s="184">
        <v>10674209.6</v>
      </c>
      <c r="CY58" s="184"/>
      <c r="CZ58" s="172"/>
      <c r="DA58" s="172">
        <f>7352067.6+670000</f>
        <v>8022067.6</v>
      </c>
      <c r="DB58" s="172"/>
      <c r="DC58" s="157"/>
      <c r="DD58" s="157">
        <f>680000+24677067.6+100</f>
        <v>25357167.6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369</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370</v>
      </c>
      <c r="AW61" s="377"/>
      <c r="AX61" s="377"/>
      <c r="AY61" s="378"/>
      <c r="AZ61" s="376" t="s">
        <v>69</v>
      </c>
      <c r="BA61" s="377"/>
      <c r="BB61" s="377"/>
      <c r="BC61" s="377"/>
      <c r="BD61" s="377"/>
      <c r="BE61" s="378"/>
      <c r="BF61" s="376"/>
      <c r="BG61" s="377"/>
      <c r="BH61" s="377"/>
      <c r="BI61" s="377"/>
      <c r="BJ61" s="377"/>
      <c r="BK61" s="378"/>
      <c r="BL61" s="361">
        <f>CW61+CX61+CY61</f>
        <v>800000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800000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v>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v>0</v>
      </c>
      <c r="CZ72" s="142"/>
      <c r="DA72" s="142"/>
      <c r="DB72" s="142"/>
      <c r="DC72" s="141"/>
      <c r="DD72" s="141"/>
      <c r="DE72" s="141"/>
    </row>
    <row r="73" spans="1:109" ht="23.25" customHeight="1">
      <c r="A73" s="305" t="s">
        <v>422</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52905983.16000001</v>
      </c>
      <c r="BM76" s="204"/>
      <c r="BN76" s="204"/>
      <c r="BO76" s="204"/>
      <c r="BP76" s="204"/>
      <c r="BQ76" s="204"/>
      <c r="BR76" s="204"/>
      <c r="BS76" s="204"/>
      <c r="BT76" s="204"/>
      <c r="BU76" s="204">
        <f>BU77+BU104+BU119+BU127+BU135+BU138+BU149</f>
        <v>44820813.42</v>
      </c>
      <c r="BV76" s="204"/>
      <c r="BW76" s="204"/>
      <c r="BX76" s="204"/>
      <c r="BY76" s="204"/>
      <c r="BZ76" s="204"/>
      <c r="CA76" s="204"/>
      <c r="CB76" s="204"/>
      <c r="CC76" s="204"/>
      <c r="CD76" s="204">
        <f>CD77+CD104+CD119+CD127+CD135+CD138+CD149</f>
        <v>61957313.42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38397080.67</v>
      </c>
      <c r="CX76" s="35">
        <f t="shared" si="8"/>
        <v>10674209.6</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33432115.53</v>
      </c>
      <c r="BM77" s="273"/>
      <c r="BN77" s="273"/>
      <c r="BO77" s="273"/>
      <c r="BP77" s="273"/>
      <c r="BQ77" s="273"/>
      <c r="BR77" s="273"/>
      <c r="BS77" s="273"/>
      <c r="BT77" s="274"/>
      <c r="BU77" s="272">
        <f>BU79+BU81+BU84+BU87+BU89+BU94+BU97+BU99+BU82+BU85+BU86+BU83</f>
        <v>33168173.740000002</v>
      </c>
      <c r="BV77" s="273"/>
      <c r="BW77" s="273"/>
      <c r="BX77" s="273"/>
      <c r="BY77" s="273"/>
      <c r="BZ77" s="273"/>
      <c r="CA77" s="273"/>
      <c r="CB77" s="273"/>
      <c r="CC77" s="274"/>
      <c r="CD77" s="272">
        <f>CD79+CD81+CD84+CD87+CD89+CD94+CD97+CD99+CD82+CD85+CD86+CD83</f>
        <v>33178173.740000002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30815241.21</v>
      </c>
      <c r="CX77" s="161">
        <f>CX79+CX81+CX84+CX87+CX89+CX94+CX97+CX99+CX82+CX85+CX86+CX83</f>
        <v>2616874.3200000003</v>
      </c>
      <c r="CY77" s="161">
        <f aca="true" t="shared" si="9" ref="CY77:DE77">CY79+CY81+CY84+CY87+CY89+CY94+CY97+CY99+CY82+CY85+CY86</f>
        <v>0</v>
      </c>
      <c r="CZ77" s="142">
        <f>CZ79+CZ81+CZ84+CZ87+CZ89+CZ94+CZ97+CZ99+CZ82+CZ85+CZ86</f>
        <v>30536899.42</v>
      </c>
      <c r="DA77" s="142">
        <f>DA79+DA81+DA84+DA87+DA89+DA94+DA97+DA99+DA82+DA85+DA86+DA83</f>
        <v>2631274.3200000003</v>
      </c>
      <c r="DB77" s="142">
        <f t="shared" si="9"/>
        <v>0</v>
      </c>
      <c r="DC77" s="141">
        <f t="shared" si="9"/>
        <v>30536899.42</v>
      </c>
      <c r="DD77" s="141">
        <f t="shared" si="9"/>
        <v>2641274.3200000003</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25119002.8</v>
      </c>
      <c r="BM79" s="136"/>
      <c r="BN79" s="136"/>
      <c r="BO79" s="136"/>
      <c r="BP79" s="136"/>
      <c r="BQ79" s="136"/>
      <c r="BR79" s="136"/>
      <c r="BS79" s="136"/>
      <c r="BT79" s="137"/>
      <c r="BU79" s="135">
        <f>CZ79+DA79+DB79</f>
        <v>24993839.8</v>
      </c>
      <c r="BV79" s="136"/>
      <c r="BW79" s="136"/>
      <c r="BX79" s="136"/>
      <c r="BY79" s="136"/>
      <c r="BZ79" s="136"/>
      <c r="CA79" s="136"/>
      <c r="CB79" s="136"/>
      <c r="CC79" s="137"/>
      <c r="CD79" s="135">
        <f>DC79+DD79+DE79</f>
        <v>24993839.8</v>
      </c>
      <c r="CE79" s="136"/>
      <c r="CF79" s="136"/>
      <c r="CG79" s="136"/>
      <c r="CH79" s="136"/>
      <c r="CI79" s="136"/>
      <c r="CJ79" s="136"/>
      <c r="CK79" s="136"/>
      <c r="CL79" s="137"/>
      <c r="CM79" s="226" t="s">
        <v>57</v>
      </c>
      <c r="CN79" s="227"/>
      <c r="CO79" s="227"/>
      <c r="CP79" s="227"/>
      <c r="CQ79" s="227"/>
      <c r="CR79" s="227"/>
      <c r="CS79" s="227"/>
      <c r="CT79" s="227"/>
      <c r="CU79" s="228"/>
      <c r="CW79" s="161">
        <v>23581902.8</v>
      </c>
      <c r="CX79" s="161">
        <v>1537100</v>
      </c>
      <c r="CY79" s="161"/>
      <c r="CZ79" s="142">
        <v>23453839.8</v>
      </c>
      <c r="DA79" s="142">
        <v>1540000</v>
      </c>
      <c r="DB79" s="142"/>
      <c r="DC79" s="141">
        <v>23453839.8</v>
      </c>
      <c r="DD79" s="141">
        <v>1540000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77900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75000</v>
      </c>
      <c r="CX81" s="68">
        <v>2900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2000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800</v>
      </c>
      <c r="CX82" s="68">
        <v>1200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24947.74</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20547.74</v>
      </c>
      <c r="CX84" s="68">
        <v>4400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200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200</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550000</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550000</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43160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43160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7614904.99</v>
      </c>
      <c r="BM89" s="136"/>
      <c r="BN89" s="136"/>
      <c r="BO89" s="136"/>
      <c r="BP89" s="136"/>
      <c r="BQ89" s="136"/>
      <c r="BR89" s="136"/>
      <c r="BS89" s="136"/>
      <c r="BT89" s="137"/>
      <c r="BU89" s="135">
        <f>BU91+BU93</f>
        <v>7561173.94</v>
      </c>
      <c r="BV89" s="136"/>
      <c r="BW89" s="136"/>
      <c r="BX89" s="136"/>
      <c r="BY89" s="136"/>
      <c r="BZ89" s="136"/>
      <c r="CA89" s="136"/>
      <c r="CB89" s="136"/>
      <c r="CC89" s="137"/>
      <c r="CD89" s="135">
        <f>CD91+CD93</f>
        <v>7561173.94</v>
      </c>
      <c r="CE89" s="136"/>
      <c r="CF89" s="136"/>
      <c r="CG89" s="136"/>
      <c r="CH89" s="136"/>
      <c r="CI89" s="136"/>
      <c r="CJ89" s="136"/>
      <c r="CK89" s="136"/>
      <c r="CL89" s="137"/>
      <c r="CM89" s="226" t="s">
        <v>57</v>
      </c>
      <c r="CN89" s="227"/>
      <c r="CO89" s="227"/>
      <c r="CP89" s="227"/>
      <c r="CQ89" s="227"/>
      <c r="CR89" s="227"/>
      <c r="CS89" s="227"/>
      <c r="CT89" s="227"/>
      <c r="CU89" s="228"/>
      <c r="CW89" s="161">
        <f>CW91+CW93</f>
        <v>7136790.67</v>
      </c>
      <c r="CX89" s="161">
        <f aca="true" t="shared" si="13" ref="CX89:DE89">CX91+CX93</f>
        <v>478114.32</v>
      </c>
      <c r="CY89" s="161">
        <f t="shared" si="13"/>
        <v>0</v>
      </c>
      <c r="CZ89" s="142">
        <f t="shared" si="13"/>
        <v>7083059.62</v>
      </c>
      <c r="DA89" s="142">
        <f t="shared" si="13"/>
        <v>478114.32</v>
      </c>
      <c r="DB89" s="142">
        <f t="shared" si="13"/>
        <v>0</v>
      </c>
      <c r="DC89" s="141">
        <f t="shared" si="13"/>
        <v>7083059.62</v>
      </c>
      <c r="DD89" s="141">
        <f t="shared" si="13"/>
        <v>478114.32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7601870.67</v>
      </c>
      <c r="BM91" s="136"/>
      <c r="BN91" s="136"/>
      <c r="BO91" s="136"/>
      <c r="BP91" s="136"/>
      <c r="BQ91" s="136"/>
      <c r="BR91" s="136"/>
      <c r="BS91" s="136"/>
      <c r="BT91" s="137"/>
      <c r="BU91" s="135">
        <f>CZ91+DA91+DB91</f>
        <v>7548139.62</v>
      </c>
      <c r="BV91" s="136"/>
      <c r="BW91" s="136"/>
      <c r="BX91" s="136"/>
      <c r="BY91" s="136"/>
      <c r="BZ91" s="136"/>
      <c r="CA91" s="136"/>
      <c r="CB91" s="136"/>
      <c r="CC91" s="137"/>
      <c r="CD91" s="135">
        <f>DC91+DD91+DE91</f>
        <v>7548139.62</v>
      </c>
      <c r="CE91" s="136"/>
      <c r="CF91" s="136"/>
      <c r="CG91" s="136"/>
      <c r="CH91" s="136"/>
      <c r="CI91" s="136"/>
      <c r="CJ91" s="136"/>
      <c r="CK91" s="136"/>
      <c r="CL91" s="137"/>
      <c r="CM91" s="226" t="s">
        <v>57</v>
      </c>
      <c r="CN91" s="227"/>
      <c r="CO91" s="227"/>
      <c r="CP91" s="227"/>
      <c r="CQ91" s="227"/>
      <c r="CR91" s="227"/>
      <c r="CS91" s="227"/>
      <c r="CT91" s="227"/>
      <c r="CU91" s="228"/>
      <c r="CW91" s="161">
        <v>7136790.67</v>
      </c>
      <c r="CX91" s="176">
        <v>465080</v>
      </c>
      <c r="CY91" s="176"/>
      <c r="CZ91" s="142">
        <v>7083059.62</v>
      </c>
      <c r="DA91" s="142">
        <v>465080</v>
      </c>
      <c r="DB91" s="142"/>
      <c r="DC91" s="141">
        <v>7083059.62</v>
      </c>
      <c r="DD91" s="141">
        <v>465080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13034.32</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13034.32</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371</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372</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373</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374</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289735.6</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289735.6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289735.6</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289735.6</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100000</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100000</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401</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402</v>
      </c>
      <c r="AW111" s="127"/>
      <c r="AX111" s="127"/>
      <c r="AY111" s="127"/>
      <c r="AZ111" s="127" t="s">
        <v>111</v>
      </c>
      <c r="BA111" s="127"/>
      <c r="BB111" s="127"/>
      <c r="BC111" s="127"/>
      <c r="BD111" s="127"/>
      <c r="BE111" s="127"/>
      <c r="BF111" s="127" t="s">
        <v>403</v>
      </c>
      <c r="BG111" s="127"/>
      <c r="BH111" s="127"/>
      <c r="BI111" s="127"/>
      <c r="BJ111" s="127"/>
      <c r="BK111" s="127"/>
      <c r="BL111" s="128">
        <f>CW111+CX111+CY111</f>
        <v>189735.6</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189735.6</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375</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163230.77000000002</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123245.49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v>123245.49</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f>3060+705</f>
        <v>3765</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398</v>
      </c>
      <c r="AW125" s="134"/>
      <c r="AX125" s="134"/>
      <c r="AY125" s="134"/>
      <c r="AZ125" s="134" t="s">
        <v>127</v>
      </c>
      <c r="BA125" s="134"/>
      <c r="BB125" s="134"/>
      <c r="BC125" s="134"/>
      <c r="BD125" s="134"/>
      <c r="BE125" s="134"/>
      <c r="BF125" s="134" t="s">
        <v>438</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411</v>
      </c>
      <c r="AW126" s="134"/>
      <c r="AX126" s="134"/>
      <c r="AY126" s="134"/>
      <c r="AZ126" s="134" t="s">
        <v>127</v>
      </c>
      <c r="BA126" s="134"/>
      <c r="BB126" s="134"/>
      <c r="BC126" s="134"/>
      <c r="BD126" s="134"/>
      <c r="BE126" s="134"/>
      <c r="BF126" s="134" t="s">
        <v>410</v>
      </c>
      <c r="BG126" s="134"/>
      <c r="BH126" s="134"/>
      <c r="BI126" s="134"/>
      <c r="BJ126" s="134"/>
      <c r="BK126" s="134"/>
      <c r="BL126" s="121">
        <f>CW126+CX126+CY126</f>
        <v>30000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30000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377</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376</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378</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379</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380</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381</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382</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383</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384</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385</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386</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387</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19020901.26</v>
      </c>
      <c r="BM138" s="241"/>
      <c r="BN138" s="241"/>
      <c r="BO138" s="241"/>
      <c r="BP138" s="241"/>
      <c r="BQ138" s="241"/>
      <c r="BR138" s="241"/>
      <c r="BS138" s="241"/>
      <c r="BT138" s="241"/>
      <c r="BU138" s="241">
        <f>BU139+BU141+BU143+BU145</f>
        <v>11432942.68</v>
      </c>
      <c r="BV138" s="241"/>
      <c r="BW138" s="241"/>
      <c r="BX138" s="241"/>
      <c r="BY138" s="241"/>
      <c r="BZ138" s="241"/>
      <c r="CA138" s="241"/>
      <c r="CB138" s="241"/>
      <c r="CC138" s="241"/>
      <c r="CD138" s="241">
        <f>CD139+CD141+CD143+CD145</f>
        <v>28559442.68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7418608.69</v>
      </c>
      <c r="CX138" s="100">
        <f>CX139+CX141+CX143+CX145</f>
        <v>7767599.68</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412</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414</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16866901.26</v>
      </c>
      <c r="BM143" s="136"/>
      <c r="BN143" s="136"/>
      <c r="BO143" s="136"/>
      <c r="BP143" s="136"/>
      <c r="BQ143" s="136"/>
      <c r="BR143" s="136"/>
      <c r="BS143" s="136"/>
      <c r="BT143" s="137"/>
      <c r="BU143" s="135">
        <f>CZ143+DB143+DA143</f>
        <v>9278942.68</v>
      </c>
      <c r="BV143" s="136"/>
      <c r="BW143" s="136"/>
      <c r="BX143" s="136"/>
      <c r="BY143" s="136"/>
      <c r="BZ143" s="136"/>
      <c r="CA143" s="136"/>
      <c r="CB143" s="136"/>
      <c r="CC143" s="137"/>
      <c r="CD143" s="135">
        <f>DC143+DD143+DE143</f>
        <v>26405442.68</v>
      </c>
      <c r="CE143" s="136"/>
      <c r="CF143" s="136"/>
      <c r="CG143" s="136"/>
      <c r="CH143" s="136"/>
      <c r="CI143" s="136"/>
      <c r="CJ143" s="136"/>
      <c r="CK143" s="136"/>
      <c r="CL143" s="137"/>
      <c r="CM143" s="128"/>
      <c r="CN143" s="128"/>
      <c r="CO143" s="128"/>
      <c r="CP143" s="128"/>
      <c r="CQ143" s="128"/>
      <c r="CR143" s="128"/>
      <c r="CS143" s="128"/>
      <c r="CT143" s="128"/>
      <c r="CU143" s="128"/>
      <c r="CW143" s="100">
        <f>5264608.69</f>
        <v>5264608.69</v>
      </c>
      <c r="CX143" s="100">
        <v>7767599.68</v>
      </c>
      <c r="CY143" s="100">
        <f>2720000+334692.89+780000</f>
        <v>3834692.89</v>
      </c>
      <c r="CZ143" s="99">
        <v>4151703</v>
      </c>
      <c r="DA143" s="99">
        <v>5127239.68</v>
      </c>
      <c r="DB143" s="99">
        <v>0</v>
      </c>
      <c r="DC143" s="98">
        <f>3953203-100</f>
        <v>3953103</v>
      </c>
      <c r="DD143" s="98">
        <f>22452239.68+100</f>
        <v>22452339.68</v>
      </c>
      <c r="DE143" s="98"/>
    </row>
    <row r="144" spans="1:109" ht="27" customHeight="1">
      <c r="A144" s="124" t="s">
        <v>415</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416</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406</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413</v>
      </c>
      <c r="AW145" s="150"/>
      <c r="AX145" s="150"/>
      <c r="AY145" s="151"/>
      <c r="AZ145" s="152" t="s">
        <v>407</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417</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418</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419</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c r="CX161" s="34">
        <f>CX162</f>
        <v>1747269.71</v>
      </c>
      <c r="CY161" s="34"/>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1747269.7099999934</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70" activePane="bottomRight" state="frozen"/>
      <selection pane="topLeft" activeCell="A4" sqref="A4"/>
      <selection pane="topRight" activeCell="BQ4" sqref="BQ4"/>
      <selection pane="bottomLeft" activeCell="A10" sqref="A10"/>
      <selection pane="bottomRight" activeCell="AO93" sqref="AO93"/>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388</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408</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434</v>
      </c>
      <c r="BR4" s="482" t="s">
        <v>302</v>
      </c>
      <c r="BS4" s="448"/>
      <c r="BT4" s="448"/>
      <c r="BU4" s="448"/>
      <c r="BV4" s="448"/>
      <c r="BW4" s="448"/>
      <c r="BX4" s="448"/>
      <c r="BY4" s="449"/>
      <c r="BZ4" s="482" t="s">
        <v>405</v>
      </c>
      <c r="CA4" s="448"/>
      <c r="CB4" s="448"/>
      <c r="CC4" s="448"/>
      <c r="CD4" s="448"/>
      <c r="CE4" s="448"/>
      <c r="CF4" s="448"/>
      <c r="CG4" s="449"/>
      <c r="CH4" s="482" t="s">
        <v>427</v>
      </c>
      <c r="CI4" s="448"/>
      <c r="CJ4" s="448"/>
      <c r="CK4" s="448"/>
      <c r="CL4" s="448"/>
      <c r="CM4" s="448"/>
      <c r="CN4" s="448"/>
      <c r="CO4" s="449"/>
      <c r="CP4" s="482" t="s">
        <v>43</v>
      </c>
      <c r="CQ4" s="448"/>
      <c r="CR4" s="448"/>
      <c r="CS4" s="448"/>
      <c r="CT4" s="448"/>
      <c r="CU4" s="448"/>
      <c r="CV4" s="448"/>
      <c r="CW4" s="448"/>
      <c r="CY4" s="185" t="s">
        <v>321</v>
      </c>
      <c r="CZ4" s="185" t="s">
        <v>322</v>
      </c>
      <c r="DA4" s="185" t="s">
        <v>311</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19020901.26</v>
      </c>
      <c r="BS9" s="481"/>
      <c r="BT9" s="481"/>
      <c r="BU9" s="481"/>
      <c r="BV9" s="481"/>
      <c r="BW9" s="481"/>
      <c r="BX9" s="481"/>
      <c r="BY9" s="481"/>
      <c r="BZ9" s="481">
        <f>BZ10+BZ19+BZ22+BZ28</f>
        <v>11432942.68</v>
      </c>
      <c r="CA9" s="481"/>
      <c r="CB9" s="481"/>
      <c r="CC9" s="481"/>
      <c r="CD9" s="481"/>
      <c r="CE9" s="481"/>
      <c r="CF9" s="481"/>
      <c r="CG9" s="481"/>
      <c r="CH9" s="481">
        <f>CH10+CH19+CH22+CH28</f>
        <v>28559442.68</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357</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358</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45245.75</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45245.75</v>
      </c>
      <c r="CZ22" s="176">
        <v>0</v>
      </c>
      <c r="DA22" s="176">
        <v>0</v>
      </c>
    </row>
    <row r="23" spans="1:105" ht="12.75" customHeight="1">
      <c r="A23" s="150"/>
      <c r="B23" s="150"/>
      <c r="C23" s="150"/>
      <c r="D23" s="150"/>
      <c r="E23" s="151"/>
      <c r="F23" s="459" t="s">
        <v>339</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389</v>
      </c>
      <c r="C24" s="150"/>
      <c r="D24" s="150"/>
      <c r="E24" s="151"/>
      <c r="F24" s="437" t="s">
        <v>390</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391</v>
      </c>
      <c r="BE24" s="127"/>
      <c r="BF24" s="127"/>
      <c r="BG24" s="127"/>
      <c r="BH24" s="127"/>
      <c r="BI24" s="127"/>
      <c r="BJ24" s="127" t="s">
        <v>57</v>
      </c>
      <c r="BK24" s="127"/>
      <c r="BL24" s="127"/>
      <c r="BM24" s="127"/>
      <c r="BN24" s="127"/>
      <c r="BO24" s="127"/>
      <c r="BP24" s="51" t="s">
        <v>57</v>
      </c>
      <c r="BQ24" s="51"/>
      <c r="BR24" s="411">
        <v>45245.75</v>
      </c>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392</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435</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393</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394</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18975655.51</v>
      </c>
      <c r="BS28" s="397"/>
      <c r="BT28" s="397"/>
      <c r="BU28" s="397"/>
      <c r="BV28" s="397"/>
      <c r="BW28" s="397"/>
      <c r="BX28" s="397"/>
      <c r="BY28" s="398"/>
      <c r="BZ28" s="396">
        <f>BZ31+BZ37+BZ43+BZ46+BZ50</f>
        <v>11432942.68</v>
      </c>
      <c r="CA28" s="397"/>
      <c r="CB28" s="397"/>
      <c r="CC28" s="397"/>
      <c r="CD28" s="397"/>
      <c r="CE28" s="397"/>
      <c r="CF28" s="397"/>
      <c r="CG28" s="398"/>
      <c r="CH28" s="396">
        <f>CH31+CH37+CH43+CH46+CH50</f>
        <v>28559442.68</v>
      </c>
      <c r="CI28" s="397"/>
      <c r="CJ28" s="397"/>
      <c r="CK28" s="397"/>
      <c r="CL28" s="397"/>
      <c r="CM28" s="397"/>
      <c r="CN28" s="397"/>
      <c r="CO28" s="398"/>
      <c r="CP28" s="396">
        <f>CP31+CP37+CP43+CP46+CP50</f>
        <v>0</v>
      </c>
      <c r="CQ28" s="397"/>
      <c r="CR28" s="397"/>
      <c r="CS28" s="397"/>
      <c r="CT28" s="397"/>
      <c r="CU28" s="397"/>
      <c r="CV28" s="397"/>
      <c r="CW28" s="398"/>
      <c r="CY28" s="471">
        <v>45245.75</v>
      </c>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340</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7373362.94</v>
      </c>
      <c r="BS31" s="440"/>
      <c r="BT31" s="440"/>
      <c r="BU31" s="440"/>
      <c r="BV31" s="440"/>
      <c r="BW31" s="440"/>
      <c r="BX31" s="440"/>
      <c r="BY31" s="441"/>
      <c r="BZ31" s="439">
        <f>BZ34+BZ36</f>
        <v>6305703</v>
      </c>
      <c r="CA31" s="440"/>
      <c r="CB31" s="440"/>
      <c r="CC31" s="440"/>
      <c r="CD31" s="440"/>
      <c r="CE31" s="440"/>
      <c r="CF31" s="440"/>
      <c r="CG31" s="441"/>
      <c r="CH31" s="439">
        <f>CH34+CH36</f>
        <v>6107103</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7373362.94</v>
      </c>
      <c r="BS36" s="411"/>
      <c r="BT36" s="411"/>
      <c r="BU36" s="411"/>
      <c r="BV36" s="411"/>
      <c r="BW36" s="411"/>
      <c r="BX36" s="411"/>
      <c r="BY36" s="411"/>
      <c r="BZ36" s="411">
        <f>'Листы1-5'!CZ138</f>
        <v>6305703</v>
      </c>
      <c r="CA36" s="411"/>
      <c r="CB36" s="411"/>
      <c r="CC36" s="411"/>
      <c r="CD36" s="411"/>
      <c r="CE36" s="411"/>
      <c r="CF36" s="411"/>
      <c r="CG36" s="411"/>
      <c r="CH36" s="411">
        <f>'Листы1-5'!DC138</f>
        <v>6107103</v>
      </c>
      <c r="CI36" s="411"/>
      <c r="CJ36" s="411"/>
      <c r="CK36" s="411"/>
      <c r="CL36" s="411"/>
      <c r="CM36" s="411"/>
      <c r="CN36" s="411"/>
      <c r="CO36" s="411"/>
      <c r="CP36" s="411"/>
      <c r="CQ36" s="411"/>
      <c r="CR36" s="411"/>
      <c r="CS36" s="411"/>
      <c r="CT36" s="411"/>
      <c r="CU36" s="411"/>
      <c r="CV36" s="411"/>
      <c r="CW36" s="412"/>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7767599.68</v>
      </c>
      <c r="BS37" s="440"/>
      <c r="BT37" s="440"/>
      <c r="BU37" s="440"/>
      <c r="BV37" s="440"/>
      <c r="BW37" s="440"/>
      <c r="BX37" s="440"/>
      <c r="BY37" s="441"/>
      <c r="BZ37" s="439">
        <f>BZ39+BZ42</f>
        <v>5127239.68</v>
      </c>
      <c r="CA37" s="440"/>
      <c r="CB37" s="440"/>
      <c r="CC37" s="440"/>
      <c r="CD37" s="440"/>
      <c r="CE37" s="440"/>
      <c r="CF37" s="440"/>
      <c r="CG37" s="441"/>
      <c r="CH37" s="439">
        <f>CH39+CH42</f>
        <v>22452339.68</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395</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7767599.68</v>
      </c>
      <c r="BS42" s="411"/>
      <c r="BT42" s="411"/>
      <c r="BU42" s="411"/>
      <c r="BV42" s="411"/>
      <c r="BW42" s="411"/>
      <c r="BX42" s="411"/>
      <c r="BY42" s="411"/>
      <c r="BZ42" s="411">
        <f>('Листы1-5'!DA138)-BZ39</f>
        <v>5127239.68</v>
      </c>
      <c r="CA42" s="411"/>
      <c r="CB42" s="411"/>
      <c r="CC42" s="411"/>
      <c r="CD42" s="411"/>
      <c r="CE42" s="411"/>
      <c r="CF42" s="411"/>
      <c r="CG42" s="411"/>
      <c r="CH42" s="411">
        <f>('Листы1-5'!DD138)-CH39</f>
        <v>22452339.68</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359</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397</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436</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3834692.89</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396</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437</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3834692.89</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341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328</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326</v>
      </c>
      <c r="BE60" s="150"/>
      <c r="BF60" s="150"/>
      <c r="BG60" s="150"/>
      <c r="BH60" s="150"/>
      <c r="BI60" s="151"/>
      <c r="BJ60" s="152" t="s">
        <v>409</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327</v>
      </c>
      <c r="BE61" s="150"/>
      <c r="BF61" s="150"/>
      <c r="BG61" s="150"/>
      <c r="BH61" s="150"/>
      <c r="BI61" s="151"/>
      <c r="BJ61" s="152" t="s">
        <v>428</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18975655.51</v>
      </c>
      <c r="BS62" s="397"/>
      <c r="BT62" s="397"/>
      <c r="BU62" s="397"/>
      <c r="BV62" s="397"/>
      <c r="BW62" s="397"/>
      <c r="BX62" s="397"/>
      <c r="BY62" s="398"/>
      <c r="BZ62" s="396">
        <f>BZ66</f>
        <v>11432942.68</v>
      </c>
      <c r="CA62" s="397"/>
      <c r="CB62" s="397"/>
      <c r="CC62" s="397"/>
      <c r="CD62" s="397"/>
      <c r="CE62" s="397"/>
      <c r="CF62" s="397"/>
      <c r="CG62" s="398"/>
      <c r="CH62" s="396">
        <f>CH67</f>
        <v>28559442.68</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328</v>
      </c>
      <c r="BK64" s="413"/>
      <c r="BL64" s="413"/>
      <c r="BM64" s="413"/>
      <c r="BN64" s="413"/>
      <c r="BO64" s="413"/>
      <c r="BP64" s="413"/>
      <c r="BQ64" s="413"/>
      <c r="BR64" s="429">
        <f>BR36+BR42+BR55</f>
        <v>18975655.51</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329</v>
      </c>
      <c r="BE66" s="212"/>
      <c r="BF66" s="212"/>
      <c r="BG66" s="212"/>
      <c r="BH66" s="212"/>
      <c r="BI66" s="213"/>
      <c r="BJ66" s="211" t="s">
        <v>409</v>
      </c>
      <c r="BK66" s="212"/>
      <c r="BL66" s="212"/>
      <c r="BM66" s="212"/>
      <c r="BN66" s="212"/>
      <c r="BO66" s="213"/>
      <c r="BP66" s="52"/>
      <c r="BQ66" s="52"/>
      <c r="BR66" s="399"/>
      <c r="BS66" s="400"/>
      <c r="BT66" s="400"/>
      <c r="BU66" s="400"/>
      <c r="BV66" s="400"/>
      <c r="BW66" s="400"/>
      <c r="BX66" s="400"/>
      <c r="BY66" s="401"/>
      <c r="BZ66" s="399">
        <f>BZ36+BZ42</f>
        <v>11432942.68</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330</v>
      </c>
      <c r="BE67" s="421"/>
      <c r="BF67" s="421"/>
      <c r="BG67" s="421"/>
      <c r="BH67" s="421"/>
      <c r="BI67" s="422"/>
      <c r="BJ67" s="420" t="s">
        <v>428</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28559442.68</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429</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424</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431</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433</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430</v>
      </c>
      <c r="K78" s="351"/>
      <c r="L78" s="351"/>
      <c r="M78" s="351"/>
      <c r="N78" s="351"/>
      <c r="O78" s="351"/>
      <c r="P78" s="351"/>
      <c r="Q78" s="351"/>
      <c r="R78" s="351"/>
      <c r="S78" s="351"/>
      <c r="T78" s="351"/>
      <c r="U78" s="351"/>
      <c r="V78" s="351"/>
      <c r="W78" s="351"/>
      <c r="X78" s="351"/>
      <c r="Y78" s="351"/>
      <c r="Z78" s="351"/>
      <c r="AA78" s="351"/>
      <c r="AB78" s="351"/>
      <c r="AC78" s="351"/>
      <c r="AD78" s="351"/>
      <c r="AF78" s="351" t="s">
        <v>425</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439</v>
      </c>
      <c r="D81" s="212"/>
      <c r="E81" s="212"/>
      <c r="F81" s="4" t="s">
        <v>6</v>
      </c>
      <c r="H81" s="212" t="s">
        <v>440</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400</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368</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439</v>
      </c>
      <c r="D88" s="212"/>
      <c r="E88" s="212"/>
      <c r="F88" s="6" t="s">
        <v>6</v>
      </c>
      <c r="G88" s="6"/>
      <c r="H88" s="212" t="s">
        <v>440</v>
      </c>
      <c r="I88" s="212"/>
      <c r="J88" s="212"/>
      <c r="K88" s="212"/>
      <c r="L88" s="212"/>
      <c r="M88" s="212"/>
      <c r="N88" s="212"/>
      <c r="O88" s="212"/>
      <c r="P88" s="212"/>
      <c r="Q88" s="212"/>
      <c r="R88" s="212"/>
      <c r="S88" s="472">
        <v>20</v>
      </c>
      <c r="T88" s="472"/>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2022-05-12T06:37:46Z</dcterms:modified>
  <cp:category/>
  <cp:version/>
  <cp:contentType/>
  <cp:contentStatus/>
</cp:coreProperties>
</file>