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iterate="1" iterateCount="100" iterateDelta="0.001"/>
</workbook>
</file>

<file path=xl/sharedStrings.xml><?xml version="1.0" encoding="utf-8"?>
<sst xmlns="http://schemas.openxmlformats.org/spreadsheetml/2006/main" count="661" uniqueCount="441">
  <si>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</si>
  <si>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</si>
  <si>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</si>
  <si>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</si>
  <si>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</si>
  <si>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</si>
  <si>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</si>
  <si>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</si>
  <si>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</si>
  <si>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</si>
  <si>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</si>
  <si>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</si>
  <si>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</si>
  <si>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</si>
  <si>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</si>
  <si>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</si>
  <si>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</si>
  <si>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</si>
  <si>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</si>
  <si>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</si>
  <si>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</si>
  <si>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</si>
  <si>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</si>
  <si>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</si>
  <si>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</si>
  <si>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</si>
  <si>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</si>
  <si>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</si>
  <si>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</si>
  <si>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</si>
  <si>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</si>
  <si>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</si>
  <si>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</si>
  <si>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</si>
  <si>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</si>
  <si>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</si>
  <si>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</si>
  <si>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</si>
  <si>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</si>
  <si>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</si>
  <si>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</si>
  <si>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</si>
  <si>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</si>
  <si>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</si>
  <si>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</si>
  <si>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</si>
  <si>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</si>
  <si>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</si>
  <si>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</si>
  <si>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</si>
  <si>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</si>
  <si>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</si>
  <si>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</si>
  <si>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</si>
  <si>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</si>
  <si>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</si>
  <si>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</si>
  <si>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</si>
  <si>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</si>
  <si>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</si>
  <si>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</si>
  <si>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</si>
  <si>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</si>
  <si>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</si>
  <si>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</si>
  <si>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</si>
  <si>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</si>
  <si>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</si>
  <si>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</si>
  <si>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</si>
  <si>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</si>
  <si>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</si>
  <si>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</si>
  <si>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</si>
  <si>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</si>
  <si>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</si>
  <si>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</si>
  <si>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</si>
  <si>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</si>
  <si>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</si>
  <si>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</si>
  <si>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</si>
  <si>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</si>
  <si>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</si>
  <si>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</si>
  <si>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</si>
  <si>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</si>
  <si>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</si>
  <si>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</si>
  <si>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</si>
  <si>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</si>
  <si>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</si>
  <si>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</si>
  <si>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</si>
  <si>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</si>
  <si>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</si>
  <si>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</si>
  <si>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</si>
  <si>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</si>
  <si>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</si>
  <si>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</si>
  <si>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</si>
  <si>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</si>
  <si>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</si>
  <si>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</si>
  <si>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</si>
  <si>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</si>
  <si>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</si>
  <si>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</si>
  <si>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</si>
  <si>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</si>
  <si>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</si>
  <si>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</si>
  <si>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</si>
  <si>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</si>
  <si>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</si>
  <si>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</si>
  <si>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</si>
  <si>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</si>
  <si>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</si>
  <si>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</si>
  <si>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</si>
  <si>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</si>
  <si>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</si>
  <si>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</si>
  <si>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</si>
  <si>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</si>
  <si>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</si>
  <si>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</si>
  <si>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</si>
  <si>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</si>
  <si>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</si>
  <si>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</si>
  <si>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</si>
  <si>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</si>
  <si>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</si>
  <si>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</si>
  <si>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</si>
  <si>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</si>
  <si>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</si>
  <si>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</si>
  <si>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</si>
  <si>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</si>
  <si>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</si>
  <si>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</si>
  <si>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</si>
  <si>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</si>
  <si>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</si>
  <si>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</si>
  <si>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</si>
  <si>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</si>
  <si>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</si>
  <si>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</si>
  <si>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</si>
  <si>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</si>
  <si>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</si>
  <si>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</si>
  <si>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</si>
  <si>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</si>
  <si>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</si>
  <si>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</si>
  <si>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</si>
  <si>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</si>
  <si>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</si>
  <si>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</si>
  <si>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</si>
  <si>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</si>
  <si>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</si>
  <si>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</si>
  <si>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</si>
  <si>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</si>
  <si>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</si>
  <si>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</si>
  <si>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</si>
  <si>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</si>
  <si>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</si>
  <si>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</si>
  <si>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</si>
  <si>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</si>
  <si>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</si>
  <si>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</si>
  <si>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</si>
  <si>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</si>
  <si>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</si>
  <si>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</si>
  <si>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</si>
  <si>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</si>
  <si>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</si>
  <si>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</si>
  <si>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</si>
  <si>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</si>
  <si>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</si>
  <si>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</si>
  <si>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</si>
  <si>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</si>
  <si>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</si>
  <si>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</si>
  <si>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</si>
  <si>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</si>
  <si>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</si>
  <si>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</si>
  <si>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</si>
  <si>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</si>
  <si>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</si>
  <si>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</si>
  <si>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</si>
  <si>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</si>
  <si>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</si>
  <si>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</si>
  <si>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</si>
  <si>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</si>
  <si>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</si>
  <si>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</si>
  <si>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</si>
  <si>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</si>
  <si>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</si>
  <si>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</si>
  <si>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</si>
  <si>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</si>
  <si>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</si>
  <si>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</si>
  <si>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</si>
  <si>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</si>
  <si>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</si>
  <si>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</si>
  <si>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</si>
  <si>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</si>
  <si>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</si>
  <si>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</si>
  <si>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</si>
  <si>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</si>
  <si>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</si>
  <si>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</si>
  <si>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</si>
  <si>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</si>
  <si>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</si>
  <si>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</si>
  <si>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</si>
  <si>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</si>
  <si>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</si>
  <si>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</si>
  <si>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</si>
  <si>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</si>
  <si>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</si>
  <si>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</si>
  <si>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</si>
  <si>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</si>
  <si>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</si>
  <si>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</si>
  <si>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</si>
  <si>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</si>
  <si>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</si>
  <si>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</si>
  <si>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</si>
  <si>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</si>
  <si>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</si>
  <si>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</si>
  <si>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</si>
  <si>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</si>
  <si>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</si>
  <si>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</si>
  <si>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</si>
  <si>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</si>
  <si>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</si>
  <si>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</si>
  <si>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</si>
  <si>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</si>
  <si>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</si>
  <si>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</si>
  <si>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</si>
  <si>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</si>
  <si>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</si>
  <si>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</si>
  <si>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</si>
  <si>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</si>
  <si>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</si>
  <si>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</si>
  <si>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</si>
  <si>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</si>
  <si>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</si>
  <si>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</si>
  <si>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</si>
  <si>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</si>
  <si>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</si>
  <si>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</si>
  <si>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</si>
  <si>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</si>
  <si>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</si>
  <si>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</si>
  <si>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</si>
  <si>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</si>
  <si>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</si>
  <si>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</si>
  <si>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</si>
  <si>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</si>
  <si>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</si>
  <si>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</si>
  <si>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</si>
  <si>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</si>
  <si>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</si>
  <si>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</si>
  <si>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</si>
  <si>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</si>
  <si>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</si>
  <si>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</si>
  <si>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</si>
  <si>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</si>
  <si>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</si>
  <si>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</si>
  <si>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</si>
  <si>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</si>
  <si>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</si>
  <si>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</si>
  <si>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</si>
  <si>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</si>
  <si>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</si>
  <si>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</si>
  <si>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</si>
  <si>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</si>
  <si>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</si>
  <si>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</si>
  <si>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</si>
  <si>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</si>
  <si>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</si>
  <si>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</si>
  <si>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</si>
  <si>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</si>
  <si>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</si>
  <si>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</si>
  <si>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</si>
  <si>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</si>
  <si>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</si>
  <si>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</si>
  <si>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</si>
  <si>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</si>
  <si>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</si>
  <si>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</si>
  <si>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</si>
  <si>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</si>
  <si>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</si>
  <si>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</si>
  <si>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</si>
  <si>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</si>
  <si>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</si>
  <si>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</si>
  <si>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</si>
  <si>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</si>
  <si>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</si>
  <si>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</si>
  <si>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</si>
  <si>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</si>
  <si>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</si>
  <si>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</si>
  <si>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</si>
  <si>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</si>
  <si>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</si>
  <si>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</si>
  <si>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</si>
  <si>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</si>
  <si>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</si>
  <si>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</si>
  <si>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</si>
  <si>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</si>
  <si>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</si>
  <si>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</si>
  <si>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</si>
  <si>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</si>
  <si>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</si>
  <si>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</si>
  <si>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</si>
  <si>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</si>
  <si>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</si>
  <si>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</si>
  <si>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</si>
  <si>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</si>
  <si>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</si>
  <si>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</si>
  <si>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</si>
  <si>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</si>
  <si>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</si>
  <si>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</si>
  <si>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</si>
  <si>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</si>
  <si>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</si>
  <si>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</si>
  <si>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</si>
  <si>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</si>
  <si>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</si>
  <si>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</si>
  <si>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</si>
  <si>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</si>
  <si>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</si>
  <si>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</si>
  <si>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</si>
  <si>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</si>
  <si>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</si>
  <si>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</si>
  <si>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</si>
  <si>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</si>
  <si>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</si>
  <si>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</si>
  <si>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</si>
  <si>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</si>
  <si>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</si>
  <si>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</si>
  <si>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</si>
  <si>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</si>
  <si>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</si>
  <si>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</si>
  <si>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</si>
  <si>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</si>
  <si>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</si>
  <si>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</si>
  <si>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</si>
  <si>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</si>
  <si>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</si>
  <si>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</si>
  <si>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</si>
  <si>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</si>
  <si>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</si>
  <si>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</si>
  <si>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</si>
  <si>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</si>
  <si>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</si>
  <si>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</si>
  <si>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</si>
  <si>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</si>
  <si>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</si>
  <si>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</si>
  <si>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</si>
  <si>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</si>
  <si>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</si>
  <si>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</si>
  <si>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</si>
  <si>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</si>
  <si>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</si>
  <si>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</si>
  <si>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</si>
  <si>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</si>
  <si>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декабря</t>
  </si>
  <si>
    <t>22.12.2022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</si>
</sst>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3">
      <selection activeCell="CX144" sqref="CX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427</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418</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422</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299</v>
      </c>
      <c r="BS13" s="212"/>
      <c r="BT13" s="212"/>
      <c r="BU13" s="4" t="s">
        <v>6</v>
      </c>
      <c r="BW13" s="212" t="s">
        <v>439</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402</v>
      </c>
      <c r="BF16" s="332"/>
      <c r="BG16" s="332"/>
      <c r="BH16" s="8" t="s">
        <v>18</v>
      </c>
      <c r="BK16" s="332" t="s">
        <v>424</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299</v>
      </c>
      <c r="AO18" s="212"/>
      <c r="AP18" s="212"/>
      <c r="AQ18" s="4" t="s">
        <v>6</v>
      </c>
      <c r="AS18" s="212" t="s">
        <v>439</v>
      </c>
      <c r="AT18" s="212"/>
      <c r="AU18" s="212"/>
      <c r="AV18" s="212"/>
      <c r="AW18" s="212"/>
      <c r="AX18" s="212"/>
      <c r="AY18" s="212"/>
      <c r="AZ18" s="212"/>
      <c r="BA18" s="212"/>
      <c r="BB18" s="212"/>
      <c r="BC18" s="212"/>
      <c r="BD18" s="339">
        <v>20</v>
      </c>
      <c r="BE18" s="339"/>
      <c r="BF18" s="330" t="s">
        <v>299</v>
      </c>
      <c r="BG18" s="330"/>
      <c r="BH18" s="330"/>
      <c r="BI18" s="4" t="s">
        <v>7</v>
      </c>
      <c r="CF18" s="5" t="s">
        <v>4</v>
      </c>
      <c r="CH18" s="334" t="s">
        <v>440</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398</v>
      </c>
      <c r="CI22" s="127"/>
      <c r="CJ22" s="127"/>
      <c r="CK22" s="127"/>
      <c r="CL22" s="127"/>
      <c r="CM22" s="127"/>
      <c r="CN22" s="127"/>
      <c r="CO22" s="127"/>
      <c r="CP22" s="127"/>
      <c r="CQ22" s="127"/>
      <c r="CR22" s="127"/>
      <c r="CS22" s="127"/>
      <c r="CT22" s="127"/>
      <c r="CU22" s="143"/>
    </row>
    <row r="23" spans="1:99" ht="24.75" customHeight="1">
      <c r="A23" s="4" t="s">
        <v>25</v>
      </c>
      <c r="I23" s="337" t="s">
        <v>419</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403</v>
      </c>
      <c r="BV29" s="318"/>
      <c r="BW29" s="318"/>
      <c r="BX29" s="318"/>
      <c r="BY29" s="318"/>
      <c r="BZ29" s="318"/>
      <c r="CA29" s="318"/>
      <c r="CB29" s="318"/>
      <c r="CC29" s="319"/>
      <c r="CD29" s="317" t="s">
        <v>425</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f>334692.89</f>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55489400.53</v>
      </c>
      <c r="BM37" s="204"/>
      <c r="BN37" s="204"/>
      <c r="BO37" s="204"/>
      <c r="BP37" s="204"/>
      <c r="BQ37" s="204"/>
      <c r="BR37" s="204"/>
      <c r="BS37" s="204"/>
      <c r="BT37" s="204"/>
      <c r="BU37" s="204">
        <f>BU38+BU54+BU62+BU67+BU71+BU42+BU57</f>
        <v>44405507.02</v>
      </c>
      <c r="BV37" s="204"/>
      <c r="BW37" s="204"/>
      <c r="BX37" s="204"/>
      <c r="BY37" s="204"/>
      <c r="BZ37" s="204"/>
      <c r="CA37" s="204"/>
      <c r="CB37" s="204"/>
      <c r="CC37" s="204"/>
      <c r="CD37" s="204">
        <f>CD38+CD54+CD62+CD67+CD71+CD42+CD57</f>
        <v>61531907.02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43357744.34</v>
      </c>
      <c r="CX37" s="47">
        <f>CX38+CX42+CX54+CX57+CX67+CX71</f>
        <v>8578197.19</v>
      </c>
      <c r="CY37" s="35">
        <f>CY38+CY42+CY54+CY57+CY62+CY67+CY71</f>
        <v>3553459</v>
      </c>
      <c r="CZ37" s="37">
        <f aca="true" t="shared" si="0" ref="CZ37:DE37">CZ38+CZ42+CZ54+CZ57+CZ62+CZ67+CZ71</f>
        <v>36962299.42</v>
      </c>
      <c r="DA37" s="37">
        <f t="shared" si="0"/>
        <v>7443207.6</v>
      </c>
      <c r="DB37" s="37">
        <f t="shared" si="0"/>
        <v>0</v>
      </c>
      <c r="DC37" s="39">
        <f t="shared" si="0"/>
        <v>36763699.42</v>
      </c>
      <c r="DD37" s="39">
        <f t="shared" si="0"/>
        <v>24768207.6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46059132.34</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43357744.34</v>
      </c>
      <c r="CX42" s="34">
        <f>CX43+CX47+CX50+CX51+CX53+CX62</f>
        <v>0</v>
      </c>
      <c r="CY42" s="34">
        <f>CY43+CY47+CY50+CY51+CY53+CY52</f>
        <v>2701388</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43357744.34</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43357744.34</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1389</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1389</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9428197.19</v>
      </c>
      <c r="BM57" s="241"/>
      <c r="BN57" s="241"/>
      <c r="BO57" s="241"/>
      <c r="BP57" s="241"/>
      <c r="BQ57" s="241"/>
      <c r="BR57" s="241"/>
      <c r="BS57" s="241"/>
      <c r="BT57" s="241"/>
      <c r="BU57" s="241">
        <f>BU58+BU60+BU61</f>
        <v>7443207.6</v>
      </c>
      <c r="BV57" s="241"/>
      <c r="BW57" s="241"/>
      <c r="BX57" s="241"/>
      <c r="BY57" s="241"/>
      <c r="BZ57" s="241"/>
      <c r="CA57" s="241"/>
      <c r="CB57" s="241"/>
      <c r="CC57" s="241"/>
      <c r="CD57" s="241">
        <f>CD58+CD60+CD61</f>
        <v>24768207.6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8578197.19</v>
      </c>
      <c r="CY57" s="64">
        <f>CY58+CY60+CY61</f>
        <v>850000</v>
      </c>
      <c r="CZ57" s="65">
        <f t="shared" si="4"/>
        <v>0</v>
      </c>
      <c r="DA57" s="65">
        <f t="shared" si="4"/>
        <v>7443207.6</v>
      </c>
      <c r="DB57" s="65">
        <f t="shared" si="4"/>
        <v>0</v>
      </c>
      <c r="DC57" s="67">
        <f t="shared" si="4"/>
        <v>0</v>
      </c>
      <c r="DD57" s="67">
        <f t="shared" si="4"/>
        <v>24768207.6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8578197.19</v>
      </c>
      <c r="BM58" s="179"/>
      <c r="BN58" s="179"/>
      <c r="BO58" s="179"/>
      <c r="BP58" s="179"/>
      <c r="BQ58" s="179"/>
      <c r="BR58" s="179"/>
      <c r="BS58" s="179"/>
      <c r="BT58" s="180"/>
      <c r="BU58" s="178">
        <f>CZ58+DA58+DB58</f>
        <v>7443207.6</v>
      </c>
      <c r="BV58" s="179"/>
      <c r="BW58" s="179"/>
      <c r="BX58" s="179"/>
      <c r="BY58" s="179"/>
      <c r="BZ58" s="179"/>
      <c r="CA58" s="179"/>
      <c r="CB58" s="179"/>
      <c r="CC58" s="180"/>
      <c r="CD58" s="178">
        <f>DC58+DD58+DE58</f>
        <v>24768207.6</v>
      </c>
      <c r="CE58" s="179"/>
      <c r="CF58" s="179"/>
      <c r="CG58" s="179"/>
      <c r="CH58" s="179"/>
      <c r="CI58" s="179"/>
      <c r="CJ58" s="179"/>
      <c r="CK58" s="179"/>
      <c r="CL58" s="180"/>
      <c r="CM58" s="307"/>
      <c r="CN58" s="308"/>
      <c r="CO58" s="308"/>
      <c r="CP58" s="308"/>
      <c r="CQ58" s="308"/>
      <c r="CR58" s="308"/>
      <c r="CS58" s="308"/>
      <c r="CT58" s="308"/>
      <c r="CU58" s="309"/>
      <c r="CW58" s="184"/>
      <c r="CX58" s="184">
        <v>8578197.19</v>
      </c>
      <c r="CY58" s="184"/>
      <c r="CZ58" s="172"/>
      <c r="DA58" s="172">
        <v>7443207.6</v>
      </c>
      <c r="DB58" s="172"/>
      <c r="DC58" s="157"/>
      <c r="DD58" s="157">
        <v>24768207.6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368</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369</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2071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2071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2071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f>1+2070</f>
        <v>2071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c r="CZ72" s="142"/>
      <c r="DA72" s="142"/>
      <c r="DB72" s="142"/>
      <c r="DC72" s="141"/>
      <c r="DD72" s="141"/>
      <c r="DE72" s="141"/>
    </row>
    <row r="73" spans="1:109" ht="23.25" customHeight="1">
      <c r="A73" s="305" t="s">
        <v>420</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421</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55824093.42</v>
      </c>
      <c r="BM76" s="204"/>
      <c r="BN76" s="204"/>
      <c r="BO76" s="204"/>
      <c r="BP76" s="204"/>
      <c r="BQ76" s="204"/>
      <c r="BR76" s="204"/>
      <c r="BS76" s="204"/>
      <c r="BT76" s="204"/>
      <c r="BU76" s="204">
        <f>BU77+BU104+BU119+BU127+BU135+BU138+BU149</f>
        <v>44241953.42</v>
      </c>
      <c r="BV76" s="204"/>
      <c r="BW76" s="204"/>
      <c r="BX76" s="204"/>
      <c r="BY76" s="204"/>
      <c r="BZ76" s="204"/>
      <c r="CA76" s="204"/>
      <c r="CB76" s="204"/>
      <c r="CC76" s="204"/>
      <c r="CD76" s="204">
        <f>CD77+CD104+CD119+CD127+CD135+CD138+CD149</f>
        <v>61368353.42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43357744.34</v>
      </c>
      <c r="CX76" s="35">
        <f t="shared" si="8"/>
        <v>8578197.19</v>
      </c>
      <c r="CY76" s="35">
        <f t="shared" si="8"/>
        <v>3888151.89</v>
      </c>
      <c r="CZ76" s="37">
        <f t="shared" si="8"/>
        <v>36962299.42</v>
      </c>
      <c r="DA76" s="37">
        <f t="shared" si="8"/>
        <v>7443207.6</v>
      </c>
      <c r="DB76" s="37">
        <f t="shared" si="8"/>
        <v>0</v>
      </c>
      <c r="DC76" s="39">
        <f t="shared" si="8"/>
        <v>36763699.42</v>
      </c>
      <c r="DD76" s="39">
        <f t="shared" si="8"/>
        <v>24768207.6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35199933.44</v>
      </c>
      <c r="BM77" s="273"/>
      <c r="BN77" s="273"/>
      <c r="BO77" s="273"/>
      <c r="BP77" s="273"/>
      <c r="BQ77" s="273"/>
      <c r="BR77" s="273"/>
      <c r="BS77" s="273"/>
      <c r="BT77" s="274"/>
      <c r="BU77" s="272">
        <f>BU79+BU81+BU84+BU87+BU89+BU94+BU97+BU99+BU82+BU85+BU86+BU83</f>
        <v>33259313.740000002</v>
      </c>
      <c r="BV77" s="273"/>
      <c r="BW77" s="273"/>
      <c r="BX77" s="273"/>
      <c r="BY77" s="273"/>
      <c r="BZ77" s="273"/>
      <c r="CA77" s="273"/>
      <c r="CB77" s="273"/>
      <c r="CC77" s="274"/>
      <c r="CD77" s="272">
        <f>CD79+CD81+CD84+CD87+CD89+CD94+CD97+CD99+CD82+CD85+CD86+CD83</f>
        <v>33269313.740000002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32284664.96</v>
      </c>
      <c r="CX77" s="161">
        <f>CX79+CX81+CX84+CX87+CX89+CX94+CX97+CX99+CX82+CX85+CX86+CX83</f>
        <v>2915268.48</v>
      </c>
      <c r="CY77" s="161">
        <f aca="true" t="shared" si="9" ref="CY77:DE77">CY79+CY81+CY84+CY87+CY89+CY94+CY97+CY99+CY82+CY85+CY86</f>
        <v>0</v>
      </c>
      <c r="CZ77" s="142">
        <f>CZ79+CZ81+CZ84+CZ87+CZ89+CZ94+CZ97+CZ99+CZ82+CZ85+CZ86</f>
        <v>30536899.42</v>
      </c>
      <c r="DA77" s="142">
        <f>DA79+DA81+DA84+DA87+DA89+DA94+DA97+DA99+DA82+DA85+DA86+DA83</f>
        <v>2722414.32</v>
      </c>
      <c r="DB77" s="142">
        <f t="shared" si="9"/>
        <v>0</v>
      </c>
      <c r="DC77" s="141">
        <f t="shared" si="9"/>
        <v>30536899.42</v>
      </c>
      <c r="DD77" s="141">
        <f t="shared" si="9"/>
        <v>2732414.32</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26423251.68</v>
      </c>
      <c r="BM79" s="136"/>
      <c r="BN79" s="136"/>
      <c r="BO79" s="136"/>
      <c r="BP79" s="136"/>
      <c r="BQ79" s="136"/>
      <c r="BR79" s="136"/>
      <c r="BS79" s="136"/>
      <c r="BT79" s="137"/>
      <c r="BU79" s="135">
        <f>CZ79+DA79+DB79</f>
        <v>25063839.8</v>
      </c>
      <c r="BV79" s="136"/>
      <c r="BW79" s="136"/>
      <c r="BX79" s="136"/>
      <c r="BY79" s="136"/>
      <c r="BZ79" s="136"/>
      <c r="CA79" s="136"/>
      <c r="CB79" s="136"/>
      <c r="CC79" s="137"/>
      <c r="CD79" s="135">
        <f>DC79+DD79+DE79</f>
        <v>25063839.8</v>
      </c>
      <c r="CE79" s="136"/>
      <c r="CF79" s="136"/>
      <c r="CG79" s="136"/>
      <c r="CH79" s="136"/>
      <c r="CI79" s="136"/>
      <c r="CJ79" s="136"/>
      <c r="CK79" s="136"/>
      <c r="CL79" s="137"/>
      <c r="CM79" s="226" t="s">
        <v>57</v>
      </c>
      <c r="CN79" s="227"/>
      <c r="CO79" s="227"/>
      <c r="CP79" s="227"/>
      <c r="CQ79" s="227"/>
      <c r="CR79" s="227"/>
      <c r="CS79" s="227"/>
      <c r="CT79" s="227"/>
      <c r="CU79" s="228"/>
      <c r="CW79" s="161">
        <v>24681267.68</v>
      </c>
      <c r="CX79" s="161">
        <v>1741984</v>
      </c>
      <c r="CY79" s="161"/>
      <c r="CZ79" s="142">
        <v>23453839.8</v>
      </c>
      <c r="DA79" s="142">
        <v>1610000</v>
      </c>
      <c r="DB79" s="142"/>
      <c r="DC79" s="141">
        <v>23453839.8</v>
      </c>
      <c r="DD79" s="141">
        <v>1610000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105000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98000</v>
      </c>
      <c r="CX81" s="68">
        <v>7000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3700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2500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52681.77</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48281.77</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315</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315</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566141.39</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566141.39</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50960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50960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7997883.6</v>
      </c>
      <c r="BM89" s="136"/>
      <c r="BN89" s="136"/>
      <c r="BO89" s="136"/>
      <c r="BP89" s="136"/>
      <c r="BQ89" s="136"/>
      <c r="BR89" s="136"/>
      <c r="BS89" s="136"/>
      <c r="BT89" s="137"/>
      <c r="BU89" s="135">
        <f>BU91+BU93</f>
        <v>7582313.94</v>
      </c>
      <c r="BV89" s="136"/>
      <c r="BW89" s="136"/>
      <c r="BX89" s="136"/>
      <c r="BY89" s="136"/>
      <c r="BZ89" s="136"/>
      <c r="CA89" s="136"/>
      <c r="CB89" s="136"/>
      <c r="CC89" s="137"/>
      <c r="CD89" s="135">
        <f>CD91+CD93</f>
        <v>7582313.94</v>
      </c>
      <c r="CE89" s="136"/>
      <c r="CF89" s="136"/>
      <c r="CG89" s="136"/>
      <c r="CH89" s="136"/>
      <c r="CI89" s="136"/>
      <c r="CJ89" s="136"/>
      <c r="CK89" s="136"/>
      <c r="CL89" s="137"/>
      <c r="CM89" s="226" t="s">
        <v>57</v>
      </c>
      <c r="CN89" s="227"/>
      <c r="CO89" s="227"/>
      <c r="CP89" s="227"/>
      <c r="CQ89" s="227"/>
      <c r="CR89" s="227"/>
      <c r="CS89" s="227"/>
      <c r="CT89" s="227"/>
      <c r="CU89" s="228"/>
      <c r="CW89" s="161">
        <f>CW91+CW93</f>
        <v>7454300.51</v>
      </c>
      <c r="CX89" s="161">
        <f aca="true" t="shared" si="13" ref="CX89:DE89">CX91+CX93</f>
        <v>543583.0900000001</v>
      </c>
      <c r="CY89" s="161">
        <f t="shared" si="13"/>
        <v>0</v>
      </c>
      <c r="CZ89" s="142">
        <f t="shared" si="13"/>
        <v>7083059.62</v>
      </c>
      <c r="DA89" s="142">
        <f t="shared" si="13"/>
        <v>499254.32</v>
      </c>
      <c r="DB89" s="142">
        <f t="shared" si="13"/>
        <v>0</v>
      </c>
      <c r="DC89" s="141">
        <f t="shared" si="13"/>
        <v>7083059.62</v>
      </c>
      <c r="DD89" s="141">
        <f t="shared" si="13"/>
        <v>499254.32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7982493.68</v>
      </c>
      <c r="BM91" s="136"/>
      <c r="BN91" s="136"/>
      <c r="BO91" s="136"/>
      <c r="BP91" s="136"/>
      <c r="BQ91" s="136"/>
      <c r="BR91" s="136"/>
      <c r="BS91" s="136"/>
      <c r="BT91" s="137"/>
      <c r="BU91" s="135">
        <f>CZ91+DA91+DB91</f>
        <v>7569279.62</v>
      </c>
      <c r="BV91" s="136"/>
      <c r="BW91" s="136"/>
      <c r="BX91" s="136"/>
      <c r="BY91" s="136"/>
      <c r="BZ91" s="136"/>
      <c r="CA91" s="136"/>
      <c r="CB91" s="136"/>
      <c r="CC91" s="137"/>
      <c r="CD91" s="135">
        <f>DC91+DD91+DE91</f>
        <v>7569279.62</v>
      </c>
      <c r="CE91" s="136"/>
      <c r="CF91" s="136"/>
      <c r="CG91" s="136"/>
      <c r="CH91" s="136"/>
      <c r="CI91" s="136"/>
      <c r="CJ91" s="136"/>
      <c r="CK91" s="136"/>
      <c r="CL91" s="137"/>
      <c r="CM91" s="226" t="s">
        <v>57</v>
      </c>
      <c r="CN91" s="227"/>
      <c r="CO91" s="227"/>
      <c r="CP91" s="227"/>
      <c r="CQ91" s="227"/>
      <c r="CR91" s="227"/>
      <c r="CS91" s="227"/>
      <c r="CT91" s="227"/>
      <c r="CU91" s="228"/>
      <c r="CW91" s="161">
        <v>7454300.51</v>
      </c>
      <c r="CX91" s="176">
        <v>528193.17</v>
      </c>
      <c r="CY91" s="176"/>
      <c r="CZ91" s="142">
        <v>7083059.62</v>
      </c>
      <c r="DA91" s="142">
        <v>486220</v>
      </c>
      <c r="DB91" s="142"/>
      <c r="DC91" s="141">
        <v>7083059.62</v>
      </c>
      <c r="DD91" s="141">
        <v>486220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15389.92</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15389.92</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370</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371</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372</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373</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273501.34</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273501.34</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273501.34</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273501.34</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116060.39</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116060.39</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399</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400</v>
      </c>
      <c r="AW111" s="127"/>
      <c r="AX111" s="127"/>
      <c r="AY111" s="127"/>
      <c r="AZ111" s="127" t="s">
        <v>111</v>
      </c>
      <c r="BA111" s="127"/>
      <c r="BB111" s="127"/>
      <c r="BC111" s="127"/>
      <c r="BD111" s="127"/>
      <c r="BE111" s="127"/>
      <c r="BF111" s="127" t="s">
        <v>401</v>
      </c>
      <c r="BG111" s="127"/>
      <c r="BH111" s="127"/>
      <c r="BI111" s="127"/>
      <c r="BJ111" s="127"/>
      <c r="BK111" s="127"/>
      <c r="BL111" s="128">
        <f>CW111+CX111+CY111</f>
        <v>157440.95</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157440.95</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374</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153114.28</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153114.28</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110834</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v>110834</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6060</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v>6060</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397</v>
      </c>
      <c r="AW125" s="134"/>
      <c r="AX125" s="134"/>
      <c r="AY125" s="134"/>
      <c r="AZ125" s="134" t="s">
        <v>127</v>
      </c>
      <c r="BA125" s="134"/>
      <c r="BB125" s="134"/>
      <c r="BC125" s="134"/>
      <c r="BD125" s="134"/>
      <c r="BE125" s="134"/>
      <c r="BF125" s="134" t="s">
        <v>436</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409</v>
      </c>
      <c r="AW126" s="134"/>
      <c r="AX126" s="134"/>
      <c r="AY126" s="134"/>
      <c r="AZ126" s="134" t="s">
        <v>127</v>
      </c>
      <c r="BA126" s="134"/>
      <c r="BB126" s="134"/>
      <c r="BC126" s="134"/>
      <c r="BD126" s="134"/>
      <c r="BE126" s="134"/>
      <c r="BF126" s="134" t="s">
        <v>408</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376</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375</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377</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378</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379</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380</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381</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382</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383</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384</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385</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386</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20197544.36</v>
      </c>
      <c r="BM138" s="241"/>
      <c r="BN138" s="241"/>
      <c r="BO138" s="241"/>
      <c r="BP138" s="241"/>
      <c r="BQ138" s="241"/>
      <c r="BR138" s="241"/>
      <c r="BS138" s="241"/>
      <c r="BT138" s="241"/>
      <c r="BU138" s="241">
        <f>BU139+BU141+BU143+BU145</f>
        <v>10762942.68</v>
      </c>
      <c r="BV138" s="241"/>
      <c r="BW138" s="241"/>
      <c r="BX138" s="241"/>
      <c r="BY138" s="241"/>
      <c r="BZ138" s="241"/>
      <c r="CA138" s="241"/>
      <c r="CB138" s="241"/>
      <c r="CC138" s="241"/>
      <c r="CD138" s="241">
        <f>CD139+CD141+CD143+CD145</f>
        <v>27879342.68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10919965.1</v>
      </c>
      <c r="CX138" s="100">
        <f>CX139+CX141+CX143+CX145</f>
        <v>5389427.37</v>
      </c>
      <c r="CY138" s="100">
        <f>CY139+CY141+CY143+CY145</f>
        <v>3888151.89</v>
      </c>
      <c r="CZ138" s="36">
        <f>CZ139+CZ141+CZ143+CZ145</f>
        <v>6305703</v>
      </c>
      <c r="DA138" s="58">
        <f>DA139+DA141+DA143</f>
        <v>4457239.68</v>
      </c>
      <c r="DB138" s="58">
        <f>DB139+DB141+DB143</f>
        <v>0</v>
      </c>
      <c r="DC138" s="38">
        <f>DC139+DC141+DC143+DC145</f>
        <v>6107103</v>
      </c>
      <c r="DD138" s="59">
        <f>DD139+DD141+DD143</f>
        <v>21772239.68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410</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412</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18043544.36</v>
      </c>
      <c r="BM143" s="136"/>
      <c r="BN143" s="136"/>
      <c r="BO143" s="136"/>
      <c r="BP143" s="136"/>
      <c r="BQ143" s="136"/>
      <c r="BR143" s="136"/>
      <c r="BS143" s="136"/>
      <c r="BT143" s="137"/>
      <c r="BU143" s="135">
        <f>CZ143+DB143+DA143</f>
        <v>8608942.68</v>
      </c>
      <c r="BV143" s="136"/>
      <c r="BW143" s="136"/>
      <c r="BX143" s="136"/>
      <c r="BY143" s="136"/>
      <c r="BZ143" s="136"/>
      <c r="CA143" s="136"/>
      <c r="CB143" s="136"/>
      <c r="CC143" s="137"/>
      <c r="CD143" s="135">
        <f>DC143+DD143+DE143</f>
        <v>25725342.68</v>
      </c>
      <c r="CE143" s="136"/>
      <c r="CF143" s="136"/>
      <c r="CG143" s="136"/>
      <c r="CH143" s="136"/>
      <c r="CI143" s="136"/>
      <c r="CJ143" s="136"/>
      <c r="CK143" s="136"/>
      <c r="CL143" s="137"/>
      <c r="CM143" s="128"/>
      <c r="CN143" s="128"/>
      <c r="CO143" s="128"/>
      <c r="CP143" s="128"/>
      <c r="CQ143" s="128"/>
      <c r="CR143" s="128"/>
      <c r="CS143" s="128"/>
      <c r="CT143" s="128"/>
      <c r="CU143" s="128"/>
      <c r="CW143" s="100">
        <v>8765965.1</v>
      </c>
      <c r="CX143" s="100">
        <v>5389427.37</v>
      </c>
      <c r="CY143" s="100">
        <f>2720000+334692.89+780000+50000+1389+2070</f>
        <v>3888151.89</v>
      </c>
      <c r="CZ143" s="99">
        <v>4151703</v>
      </c>
      <c r="DA143" s="99">
        <v>4457239.68</v>
      </c>
      <c r="DB143" s="99">
        <v>0</v>
      </c>
      <c r="DC143" s="98">
        <f>3953203-100</f>
        <v>3953103</v>
      </c>
      <c r="DD143" s="98">
        <v>21772239.68</v>
      </c>
      <c r="DE143" s="98"/>
    </row>
    <row r="144" spans="1:109" ht="27" customHeight="1">
      <c r="A144" s="124" t="s">
        <v>413</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414</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404</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411</v>
      </c>
      <c r="AW145" s="150"/>
      <c r="AX145" s="150"/>
      <c r="AY145" s="151"/>
      <c r="AZ145" s="152" t="s">
        <v>405</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415</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416</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417</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1747269.71</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1747269.710000001</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7" activePane="bottomRight" state="frozen"/>
      <selection pane="topLeft" activeCell="A4" sqref="A4"/>
      <selection pane="topRight" activeCell="BQ4" sqref="BQ4"/>
      <selection pane="bottomLeft" activeCell="A10" sqref="A10"/>
      <selection pane="bottomRight" activeCell="Q94" sqref="Q94"/>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387</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406</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432</v>
      </c>
      <c r="BR4" s="482" t="s">
        <v>302</v>
      </c>
      <c r="BS4" s="448"/>
      <c r="BT4" s="448"/>
      <c r="BU4" s="448"/>
      <c r="BV4" s="448"/>
      <c r="BW4" s="448"/>
      <c r="BX4" s="448"/>
      <c r="BY4" s="449"/>
      <c r="BZ4" s="482" t="s">
        <v>403</v>
      </c>
      <c r="CA4" s="448"/>
      <c r="CB4" s="448"/>
      <c r="CC4" s="448"/>
      <c r="CD4" s="448"/>
      <c r="CE4" s="448"/>
      <c r="CF4" s="448"/>
      <c r="CG4" s="449"/>
      <c r="CH4" s="482" t="s">
        <v>425</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20197544.36</v>
      </c>
      <c r="BS9" s="481"/>
      <c r="BT9" s="481"/>
      <c r="BU9" s="481"/>
      <c r="BV9" s="481"/>
      <c r="BW9" s="481"/>
      <c r="BX9" s="481"/>
      <c r="BY9" s="481"/>
      <c r="BZ9" s="481">
        <f>BZ10+BZ19+BZ22+BZ28</f>
        <v>10762942.68</v>
      </c>
      <c r="CA9" s="481"/>
      <c r="CB9" s="481"/>
      <c r="CC9" s="481"/>
      <c r="CD9" s="481"/>
      <c r="CE9" s="481"/>
      <c r="CF9" s="481"/>
      <c r="CG9" s="481"/>
      <c r="CH9" s="481">
        <f>CH10+CH19+CH22+CH28</f>
        <v>27879342.68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388</v>
      </c>
      <c r="C24" s="150"/>
      <c r="D24" s="150"/>
      <c r="E24" s="151"/>
      <c r="F24" s="437" t="s">
        <v>389</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390</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391</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433</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392</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393</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20152298.61</v>
      </c>
      <c r="BS28" s="397"/>
      <c r="BT28" s="397"/>
      <c r="BU28" s="397"/>
      <c r="BV28" s="397"/>
      <c r="BW28" s="397"/>
      <c r="BX28" s="397"/>
      <c r="BY28" s="398"/>
      <c r="BZ28" s="396">
        <f>BZ31+BZ37+BZ43+BZ46+BZ50</f>
        <v>10762942.68</v>
      </c>
      <c r="CA28" s="397"/>
      <c r="CB28" s="397"/>
      <c r="CC28" s="397"/>
      <c r="CD28" s="397"/>
      <c r="CE28" s="397"/>
      <c r="CF28" s="397"/>
      <c r="CG28" s="398"/>
      <c r="CH28" s="396">
        <f>CH31+CH37+CH43+CH46+CH50</f>
        <v>27879342.68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10874719.35</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10874719.35</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5389427.37</v>
      </c>
      <c r="BS37" s="440"/>
      <c r="BT37" s="440"/>
      <c r="BU37" s="440"/>
      <c r="BV37" s="440"/>
      <c r="BW37" s="440"/>
      <c r="BX37" s="440"/>
      <c r="BY37" s="441"/>
      <c r="BZ37" s="439">
        <f>BZ39+BZ42</f>
        <v>4457239.68</v>
      </c>
      <c r="CA37" s="440"/>
      <c r="CB37" s="440"/>
      <c r="CC37" s="440"/>
      <c r="CD37" s="440"/>
      <c r="CE37" s="440"/>
      <c r="CF37" s="440"/>
      <c r="CG37" s="441"/>
      <c r="CH37" s="439">
        <f>CH39+CH42</f>
        <v>21772239.68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394</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5389427.37</v>
      </c>
      <c r="BS42" s="411"/>
      <c r="BT42" s="411"/>
      <c r="BU42" s="411"/>
      <c r="BV42" s="411"/>
      <c r="BW42" s="411"/>
      <c r="BX42" s="411"/>
      <c r="BY42" s="411"/>
      <c r="BZ42" s="411">
        <f>('Листы1-5'!DA138)-BZ39</f>
        <v>4457239.68</v>
      </c>
      <c r="CA42" s="411"/>
      <c r="CB42" s="411"/>
      <c r="CC42" s="411"/>
      <c r="CD42" s="411"/>
      <c r="CE42" s="411"/>
      <c r="CF42" s="411"/>
      <c r="CG42" s="411"/>
      <c r="CH42" s="411">
        <f>('Листы1-5'!DD138)-CH39</f>
        <v>21772239.68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396</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434</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3888151.89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395</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435</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3888151.89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407</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426</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20152298.61</v>
      </c>
      <c r="BS62" s="397"/>
      <c r="BT62" s="397"/>
      <c r="BU62" s="397"/>
      <c r="BV62" s="397"/>
      <c r="BW62" s="397"/>
      <c r="BX62" s="397"/>
      <c r="BY62" s="398"/>
      <c r="BZ62" s="396">
        <f>BZ66</f>
        <v>10762942.68</v>
      </c>
      <c r="CA62" s="397"/>
      <c r="CB62" s="397"/>
      <c r="CC62" s="397"/>
      <c r="CD62" s="397"/>
      <c r="CE62" s="397"/>
      <c r="CF62" s="397"/>
      <c r="CG62" s="398"/>
      <c r="CH62" s="396">
        <f>CH67</f>
        <v>27879342.68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20152298.61</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407</v>
      </c>
      <c r="BK66" s="212"/>
      <c r="BL66" s="212"/>
      <c r="BM66" s="212"/>
      <c r="BN66" s="212"/>
      <c r="BO66" s="213"/>
      <c r="BP66" s="52"/>
      <c r="BQ66" s="52"/>
      <c r="BR66" s="399"/>
      <c r="BS66" s="400"/>
      <c r="BT66" s="400"/>
      <c r="BU66" s="400"/>
      <c r="BV66" s="400"/>
      <c r="BW66" s="400"/>
      <c r="BX66" s="400"/>
      <c r="BY66" s="401"/>
      <c r="BZ66" s="399">
        <f>BZ36+BZ42</f>
        <v>10762942.68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426</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27879342.68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427</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422</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429</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431</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430</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428</v>
      </c>
      <c r="K78" s="351"/>
      <c r="L78" s="351"/>
      <c r="M78" s="351"/>
      <c r="N78" s="351"/>
      <c r="O78" s="351"/>
      <c r="P78" s="351"/>
      <c r="Q78" s="351"/>
      <c r="R78" s="351"/>
      <c r="S78" s="351"/>
      <c r="T78" s="351"/>
      <c r="U78" s="351"/>
      <c r="V78" s="351"/>
      <c r="W78" s="351"/>
      <c r="X78" s="351"/>
      <c r="Y78" s="351"/>
      <c r="Z78" s="351"/>
      <c r="AA78" s="351"/>
      <c r="AB78" s="351"/>
      <c r="AC78" s="351"/>
      <c r="AD78" s="351"/>
      <c r="AF78" s="351" t="s">
        <v>423</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299</v>
      </c>
      <c r="D81" s="212"/>
      <c r="E81" s="212"/>
      <c r="F81" s="4" t="s">
        <v>6</v>
      </c>
      <c r="H81" s="212" t="s">
        <v>439</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437</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438</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299</v>
      </c>
      <c r="D88" s="212"/>
      <c r="E88" s="212"/>
      <c r="F88" s="6" t="s">
        <v>6</v>
      </c>
      <c r="G88" s="6"/>
      <c r="H88" s="212" t="s">
        <v>439</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2022-09-29T05:55:57Z</cp:lastPrinted>
  <dcterms:created xsi:type="dcterms:W3CDTF">2004-09-19T06:34:55Z</dcterms:created>
  <dcterms:modified xsi:type="dcterms:W3CDTF">2023-01-09T06:37:56Z</dcterms:modified>
  <cp:category/>
  <cp:version/>
  <cp:contentType/>
  <cp:contentStatus/>
</cp:coreProperties>
</file>